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<sst xmlns="http://schemas.openxmlformats.org/spreadsheetml/2006/main" count="107" uniqueCount="82">
  <si>
    <t>Design of Coal firing pipe with a ventury</t>
  </si>
  <si>
    <t>sr no</t>
  </si>
  <si>
    <t>item</t>
  </si>
  <si>
    <t>symbol</t>
  </si>
  <si>
    <t>unit</t>
  </si>
  <si>
    <t>formula</t>
  </si>
  <si>
    <t xml:space="preserve">                ,1</t>
  </si>
  <si>
    <t xml:space="preserve">  ,2  3,         4,</t>
  </si>
  <si>
    <t xml:space="preserve">   5,</t>
  </si>
  <si>
    <t xml:space="preserve">           6,</t>
  </si>
  <si>
    <t xml:space="preserve">   ,7 </t>
  </si>
  <si>
    <t>basic data</t>
  </si>
  <si>
    <t>kiln capacity</t>
  </si>
  <si>
    <t>tpd</t>
  </si>
  <si>
    <t>coal in kiln</t>
  </si>
  <si>
    <t>%</t>
  </si>
  <si>
    <t>design margin</t>
  </si>
  <si>
    <t>coal cal. Value</t>
  </si>
  <si>
    <t>kcal/kg</t>
  </si>
  <si>
    <t>sp. fuel consn.</t>
  </si>
  <si>
    <t>altitude</t>
  </si>
  <si>
    <t>m</t>
  </si>
  <si>
    <t>ambient teemp.</t>
  </si>
  <si>
    <r>
      <t xml:space="preserve">  o </t>
    </r>
    <r>
      <rPr>
        <sz val="10"/>
        <rFont val="Arial"/>
        <family val="2"/>
      </rPr>
      <t>c</t>
    </r>
  </si>
  <si>
    <t>primary air</t>
  </si>
  <si>
    <t xml:space="preserve">temp. primary </t>
  </si>
  <si>
    <t>air</t>
  </si>
  <si>
    <t>air for combstn</t>
  </si>
  <si>
    <t>including 10%</t>
  </si>
  <si>
    <t>excess air</t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</si>
  <si>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/kgcoal</t>
    </r>
  </si>
  <si>
    <t xml:space="preserve">fuel fired in </t>
  </si>
  <si>
    <t>kiln</t>
  </si>
  <si>
    <t>coal fired in kiln</t>
  </si>
  <si>
    <t>kg/sec</t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</si>
  <si>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/sec</t>
    </r>
  </si>
  <si>
    <t>density of air</t>
  </si>
  <si>
    <t>altiude orrection factr</t>
  </si>
  <si>
    <t>temp. corrtn fator</t>
  </si>
  <si>
    <t>at ntp</t>
  </si>
  <si>
    <r>
      <t>kg/m</t>
    </r>
    <r>
      <rPr>
        <vertAlign val="superscript"/>
        <sz val="10"/>
        <rFont val="Arial"/>
        <family val="2"/>
      </rPr>
      <t>3</t>
    </r>
  </si>
  <si>
    <t xml:space="preserve">density of air </t>
  </si>
  <si>
    <t xml:space="preserve">at temp. and </t>
  </si>
  <si>
    <t>density of</t>
  </si>
  <si>
    <t>coal + air</t>
  </si>
  <si>
    <t>volume of air</t>
  </si>
  <si>
    <r>
      <t>m</t>
    </r>
    <r>
      <rPr>
        <vertAlign val="superscript"/>
        <sz val="10"/>
        <rFont val="Arial"/>
        <family val="2"/>
      </rPr>
      <t>3/se</t>
    </r>
  </si>
  <si>
    <t>velocity</t>
  </si>
  <si>
    <t>m/sec</t>
  </si>
  <si>
    <t>1-2,</t>
  </si>
  <si>
    <t>3-4,</t>
  </si>
  <si>
    <t>5-6,</t>
  </si>
  <si>
    <t>7,</t>
  </si>
  <si>
    <t>dia length 1-2,</t>
  </si>
  <si>
    <t>dia length 3-4,</t>
  </si>
  <si>
    <t>dia length 5-6,</t>
  </si>
  <si>
    <t>dia nozzle 7,</t>
  </si>
  <si>
    <t>setion</t>
  </si>
  <si>
    <t>length</t>
  </si>
  <si>
    <t>dia</t>
  </si>
  <si>
    <t>density</t>
  </si>
  <si>
    <t>friction</t>
  </si>
  <si>
    <t>pr.loss</t>
  </si>
  <si>
    <t>2-3,</t>
  </si>
  <si>
    <t>4-5,</t>
  </si>
  <si>
    <r>
      <t>primaryairtemp. 60</t>
    </r>
    <r>
      <rPr>
        <vertAlign val="superscript"/>
        <sz val="10"/>
        <rFont val="Arial"/>
        <family val="2"/>
      </rPr>
      <t>o</t>
    </r>
  </si>
  <si>
    <t xml:space="preserve">                     300o</t>
  </si>
  <si>
    <r>
      <t>60</t>
    </r>
    <r>
      <rPr>
        <vertAlign val="superscript"/>
        <sz val="10"/>
        <rFont val="Arial"/>
        <family val="2"/>
      </rPr>
      <t>o</t>
    </r>
  </si>
  <si>
    <r>
      <t>300</t>
    </r>
    <r>
      <rPr>
        <vertAlign val="superscript"/>
        <sz val="10"/>
        <rFont val="Arial"/>
        <family val="2"/>
      </rPr>
      <t>o</t>
    </r>
  </si>
  <si>
    <t>design of ventury</t>
  </si>
  <si>
    <t xml:space="preserve">            ,2</t>
  </si>
  <si>
    <t xml:space="preserve">             ,3</t>
  </si>
  <si>
    <t xml:space="preserve">           ,4</t>
  </si>
  <si>
    <t>5,</t>
  </si>
  <si>
    <t>dia at 1</t>
  </si>
  <si>
    <t>dia at2,3</t>
  </si>
  <si>
    <t>dia at 4</t>
  </si>
  <si>
    <r>
      <t>primary air 60</t>
    </r>
    <r>
      <rPr>
        <vertAlign val="superscript"/>
        <sz val="10"/>
        <rFont val="Arial"/>
        <family val="2"/>
      </rPr>
      <t>o</t>
    </r>
  </si>
  <si>
    <r>
      <t>included angle 1-2, 21</t>
    </r>
    <r>
      <rPr>
        <vertAlign val="superscript"/>
        <sz val="10"/>
        <rFont val="Arial"/>
        <family val="2"/>
      </rPr>
      <t>o</t>
    </r>
  </si>
  <si>
    <r>
      <t>included angle, 3-4 , 6</t>
    </r>
    <r>
      <rPr>
        <vertAlign val="superscript"/>
        <sz val="10"/>
        <rFont val="Arial"/>
        <family val="2"/>
      </rPr>
      <t>o</t>
    </r>
  </si>
  <si>
    <t>****</t>
  </si>
  <si>
    <t xml:space="preserve">  W2.C4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</si>
</sst>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0">
    <font>
      <sz val="10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53" applyFont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12</xdr:row>
      <xdr:rowOff>133350</xdr:rowOff>
    </xdr:from>
    <xdr:to>
      <xdr:col>1</xdr:col>
      <xdr:colOff>638175</xdr:colOff>
      <xdr:row>15</xdr:row>
      <xdr:rowOff>76200</xdr:rowOff>
    </xdr:to>
    <xdr:sp>
      <xdr:nvSpPr>
        <xdr:cNvPr id="1" name="Oval 2"/>
        <xdr:cNvSpPr>
          <a:spLocks/>
        </xdr:cNvSpPr>
      </xdr:nvSpPr>
      <xdr:spPr>
        <a:xfrm>
          <a:off x="600075" y="2076450"/>
          <a:ext cx="485775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133350</xdr:rowOff>
    </xdr:from>
    <xdr:to>
      <xdr:col>4</xdr:col>
      <xdr:colOff>161925</xdr:colOff>
      <xdr:row>13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1123950" y="2076450"/>
          <a:ext cx="1457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13</xdr:row>
      <xdr:rowOff>0</xdr:rowOff>
    </xdr:from>
    <xdr:to>
      <xdr:col>4</xdr:col>
      <xdr:colOff>714375</xdr:colOff>
      <xdr:row>13</xdr:row>
      <xdr:rowOff>76200</xdr:rowOff>
    </xdr:to>
    <xdr:sp>
      <xdr:nvSpPr>
        <xdr:cNvPr id="3" name="Rectangle 7"/>
        <xdr:cNvSpPr>
          <a:spLocks/>
        </xdr:cNvSpPr>
      </xdr:nvSpPr>
      <xdr:spPr>
        <a:xfrm>
          <a:off x="2733675" y="2105025"/>
          <a:ext cx="4000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12</xdr:row>
      <xdr:rowOff>95250</xdr:rowOff>
    </xdr:from>
    <xdr:to>
      <xdr:col>8</xdr:col>
      <xdr:colOff>495300</xdr:colOff>
      <xdr:row>14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657600" y="2038350"/>
          <a:ext cx="2200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11</xdr:row>
      <xdr:rowOff>85725</xdr:rowOff>
    </xdr:from>
    <xdr:to>
      <xdr:col>4</xdr:col>
      <xdr:colOff>419100</xdr:colOff>
      <xdr:row>13</xdr:row>
      <xdr:rowOff>19050</xdr:rowOff>
    </xdr:to>
    <xdr:sp>
      <xdr:nvSpPr>
        <xdr:cNvPr id="5" name="Line 13"/>
        <xdr:cNvSpPr>
          <a:spLocks/>
        </xdr:cNvSpPr>
      </xdr:nvSpPr>
      <xdr:spPr>
        <a:xfrm>
          <a:off x="2771775" y="1866900"/>
          <a:ext cx="666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11</xdr:row>
      <xdr:rowOff>66675</xdr:rowOff>
    </xdr:from>
    <xdr:to>
      <xdr:col>4</xdr:col>
      <xdr:colOff>495300</xdr:colOff>
      <xdr:row>13</xdr:row>
      <xdr:rowOff>28575</xdr:rowOff>
    </xdr:to>
    <xdr:sp>
      <xdr:nvSpPr>
        <xdr:cNvPr id="6" name="Line 14"/>
        <xdr:cNvSpPr>
          <a:spLocks/>
        </xdr:cNvSpPr>
      </xdr:nvSpPr>
      <xdr:spPr>
        <a:xfrm>
          <a:off x="2847975" y="1847850"/>
          <a:ext cx="666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9</xdr:row>
      <xdr:rowOff>123825</xdr:rowOff>
    </xdr:from>
    <xdr:to>
      <xdr:col>4</xdr:col>
      <xdr:colOff>323850</xdr:colOff>
      <xdr:row>10</xdr:row>
      <xdr:rowOff>123825</xdr:rowOff>
    </xdr:to>
    <xdr:sp>
      <xdr:nvSpPr>
        <xdr:cNvPr id="7" name="Line 15"/>
        <xdr:cNvSpPr>
          <a:spLocks/>
        </xdr:cNvSpPr>
      </xdr:nvSpPr>
      <xdr:spPr>
        <a:xfrm>
          <a:off x="2686050" y="1581150"/>
          <a:ext cx="57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14</xdr:row>
      <xdr:rowOff>57150</xdr:rowOff>
    </xdr:from>
    <xdr:to>
      <xdr:col>2</xdr:col>
      <xdr:colOff>28575</xdr:colOff>
      <xdr:row>14</xdr:row>
      <xdr:rowOff>57150</xdr:rowOff>
    </xdr:to>
    <xdr:sp>
      <xdr:nvSpPr>
        <xdr:cNvPr id="8" name="Line 16"/>
        <xdr:cNvSpPr>
          <a:spLocks/>
        </xdr:cNvSpPr>
      </xdr:nvSpPr>
      <xdr:spPr>
        <a:xfrm>
          <a:off x="923925" y="2324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13</xdr:row>
      <xdr:rowOff>38100</xdr:rowOff>
    </xdr:from>
    <xdr:to>
      <xdr:col>10</xdr:col>
      <xdr:colOff>38100</xdr:colOff>
      <xdr:row>13</xdr:row>
      <xdr:rowOff>38100</xdr:rowOff>
    </xdr:to>
    <xdr:sp>
      <xdr:nvSpPr>
        <xdr:cNvPr id="9" name="Line 17"/>
        <xdr:cNvSpPr>
          <a:spLocks/>
        </xdr:cNvSpPr>
      </xdr:nvSpPr>
      <xdr:spPr>
        <a:xfrm>
          <a:off x="6257925" y="21431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82</xdr:row>
      <xdr:rowOff>85725</xdr:rowOff>
    </xdr:from>
    <xdr:to>
      <xdr:col>5</xdr:col>
      <xdr:colOff>552450</xdr:colOff>
      <xdr:row>83</xdr:row>
      <xdr:rowOff>104775</xdr:rowOff>
    </xdr:to>
    <xdr:sp>
      <xdr:nvSpPr>
        <xdr:cNvPr id="10" name="Rectangle 19"/>
        <xdr:cNvSpPr>
          <a:spLocks/>
        </xdr:cNvSpPr>
      </xdr:nvSpPr>
      <xdr:spPr>
        <a:xfrm>
          <a:off x="2914650" y="13611225"/>
          <a:ext cx="1171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82</xdr:row>
      <xdr:rowOff>76200</xdr:rowOff>
    </xdr:from>
    <xdr:to>
      <xdr:col>10</xdr:col>
      <xdr:colOff>85725</xdr:colOff>
      <xdr:row>83</xdr:row>
      <xdr:rowOff>142875</xdr:rowOff>
    </xdr:to>
    <xdr:sp>
      <xdr:nvSpPr>
        <xdr:cNvPr id="11" name="Rectangle 22"/>
        <xdr:cNvSpPr>
          <a:spLocks/>
        </xdr:cNvSpPr>
      </xdr:nvSpPr>
      <xdr:spPr>
        <a:xfrm>
          <a:off x="5200650" y="13601700"/>
          <a:ext cx="1466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79</xdr:row>
      <xdr:rowOff>66675</xdr:rowOff>
    </xdr:from>
    <xdr:to>
      <xdr:col>4</xdr:col>
      <xdr:colOff>866775</xdr:colOff>
      <xdr:row>82</xdr:row>
      <xdr:rowOff>152400</xdr:rowOff>
    </xdr:to>
    <xdr:sp>
      <xdr:nvSpPr>
        <xdr:cNvPr id="12" name="Line 24"/>
        <xdr:cNvSpPr>
          <a:spLocks/>
        </xdr:cNvSpPr>
      </xdr:nvSpPr>
      <xdr:spPr>
        <a:xfrm>
          <a:off x="3086100" y="13068300"/>
          <a:ext cx="2000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79</xdr:row>
      <xdr:rowOff>47625</xdr:rowOff>
    </xdr:from>
    <xdr:to>
      <xdr:col>4</xdr:col>
      <xdr:colOff>1038225</xdr:colOff>
      <xdr:row>82</xdr:row>
      <xdr:rowOff>95250</xdr:rowOff>
    </xdr:to>
    <xdr:sp>
      <xdr:nvSpPr>
        <xdr:cNvPr id="13" name="Line 25"/>
        <xdr:cNvSpPr>
          <a:spLocks/>
        </xdr:cNvSpPr>
      </xdr:nvSpPr>
      <xdr:spPr>
        <a:xfrm>
          <a:off x="3324225" y="13049250"/>
          <a:ext cx="133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a@1" TargetMode="External" /><Relationship Id="rId2" Type="http://schemas.openxmlformats.org/officeDocument/2006/relationships/hyperlink" Target="mailto:dia@2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0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6.7109375" style="0" customWidth="1"/>
    <col min="2" max="2" width="12.7109375" style="0" customWidth="1"/>
    <col min="3" max="3" width="7.7109375" style="0" customWidth="1"/>
    <col min="5" max="5" width="16.7109375" style="0" customWidth="1"/>
  </cols>
  <sheetData>
    <row r="3" spans="2:3" ht="12.75">
      <c r="B3" s="9" t="s">
        <v>81</v>
      </c>
      <c r="C3" s="9"/>
    </row>
    <row r="5" spans="4:11" ht="12.75">
      <c r="D5" s="9" t="s">
        <v>0</v>
      </c>
      <c r="E5" s="9"/>
      <c r="F5" s="9"/>
      <c r="G5" s="9"/>
      <c r="H5" s="9"/>
      <c r="I5" s="9"/>
      <c r="J5" s="9"/>
      <c r="K5" s="9"/>
    </row>
    <row r="8" spans="1:10" ht="12.75">
      <c r="A8" t="s">
        <v>1</v>
      </c>
      <c r="B8" t="s">
        <v>2</v>
      </c>
      <c r="C8" t="s">
        <v>3</v>
      </c>
      <c r="D8" t="s">
        <v>4</v>
      </c>
      <c r="E8" t="s">
        <v>5</v>
      </c>
      <c r="G8">
        <v>1</v>
      </c>
      <c r="H8">
        <v>2</v>
      </c>
      <c r="I8">
        <v>3</v>
      </c>
      <c r="J8">
        <v>4</v>
      </c>
    </row>
    <row r="10" spans="2:11" ht="12.75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2:11" ht="12.75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2.75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2:11" ht="12.7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ht="12.75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1" ht="12.75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ht="12.75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ht="12.75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0" ht="12.75">
      <c r="B19" t="s">
        <v>6</v>
      </c>
      <c r="E19" t="s">
        <v>7</v>
      </c>
      <c r="F19" t="s">
        <v>8</v>
      </c>
      <c r="I19" t="s">
        <v>9</v>
      </c>
      <c r="J19" t="s">
        <v>10</v>
      </c>
    </row>
    <row r="21" ht="12.75">
      <c r="B21" t="s">
        <v>11</v>
      </c>
    </row>
    <row r="23" spans="2:7" ht="12.75">
      <c r="B23" t="s">
        <v>12</v>
      </c>
      <c r="D23" t="s">
        <v>13</v>
      </c>
      <c r="G23">
        <v>3000</v>
      </c>
    </row>
    <row r="24" spans="2:7" ht="12.75">
      <c r="B24" t="s">
        <v>14</v>
      </c>
      <c r="D24" t="s">
        <v>15</v>
      </c>
      <c r="G24">
        <v>40</v>
      </c>
    </row>
    <row r="25" spans="2:7" ht="12.75">
      <c r="B25" t="s">
        <v>16</v>
      </c>
      <c r="D25" t="s">
        <v>15</v>
      </c>
      <c r="G25">
        <v>10</v>
      </c>
    </row>
    <row r="26" spans="2:7" ht="12.75">
      <c r="B26" t="s">
        <v>17</v>
      </c>
      <c r="D26" t="s">
        <v>18</v>
      </c>
      <c r="G26">
        <v>4500</v>
      </c>
    </row>
    <row r="27" spans="2:7" ht="12.75">
      <c r="B27" t="s">
        <v>19</v>
      </c>
      <c r="D27" t="s">
        <v>15</v>
      </c>
      <c r="G27">
        <v>16</v>
      </c>
    </row>
    <row r="28" spans="2:10" ht="12.75">
      <c r="B28" t="s">
        <v>20</v>
      </c>
      <c r="D28" t="s">
        <v>21</v>
      </c>
      <c r="G28">
        <v>1000</v>
      </c>
      <c r="H28" s="10" t="s">
        <v>37</v>
      </c>
      <c r="I28" s="10"/>
      <c r="J28">
        <v>0.89</v>
      </c>
    </row>
    <row r="29" spans="2:12" ht="14.25">
      <c r="B29" t="s">
        <v>22</v>
      </c>
      <c r="D29" s="1" t="s">
        <v>23</v>
      </c>
      <c r="G29">
        <v>35</v>
      </c>
      <c r="H29" s="11" t="s">
        <v>38</v>
      </c>
      <c r="I29" s="11"/>
      <c r="J29">
        <v>60</v>
      </c>
      <c r="K29" s="3">
        <f>273/(333)</f>
        <v>0.8198198198198198</v>
      </c>
      <c r="L29" s="3">
        <f>0.89*0.82</f>
        <v>0.7298</v>
      </c>
    </row>
    <row r="30" spans="2:12" ht="12.75">
      <c r="B30" t="s">
        <v>24</v>
      </c>
      <c r="D30" t="s">
        <v>15</v>
      </c>
      <c r="G30">
        <v>12</v>
      </c>
      <c r="J30">
        <v>300</v>
      </c>
      <c r="K30" s="3">
        <f>273/573</f>
        <v>0.47643979057591623</v>
      </c>
      <c r="L30" s="3">
        <f>0.89*0.48</f>
        <v>0.42719999999999997</v>
      </c>
    </row>
    <row r="31" ht="12.75">
      <c r="B31" t="s">
        <v>25</v>
      </c>
    </row>
    <row r="32" spans="2:8" ht="14.25">
      <c r="B32" t="s">
        <v>26</v>
      </c>
      <c r="D32" s="1" t="s">
        <v>23</v>
      </c>
      <c r="G32">
        <v>60</v>
      </c>
      <c r="H32">
        <v>300</v>
      </c>
    </row>
    <row r="34" spans="1:10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G34">
        <v>1</v>
      </c>
      <c r="H34">
        <v>2</v>
      </c>
      <c r="I34">
        <v>3</v>
      </c>
      <c r="J34">
        <v>4</v>
      </c>
    </row>
    <row r="36" spans="2:7" ht="14.25">
      <c r="B36" t="s">
        <v>27</v>
      </c>
      <c r="D36" t="s">
        <v>30</v>
      </c>
      <c r="G36">
        <v>5.45</v>
      </c>
    </row>
    <row r="37" ht="12.75">
      <c r="B37" t="s">
        <v>28</v>
      </c>
    </row>
    <row r="38" ht="12.75">
      <c r="B38" t="s">
        <v>29</v>
      </c>
    </row>
    <row r="40" ht="12.75">
      <c r="B40" t="s">
        <v>31</v>
      </c>
    </row>
    <row r="41" spans="2:7" ht="12.75">
      <c r="B41" t="s">
        <v>32</v>
      </c>
      <c r="D41" t="s">
        <v>15</v>
      </c>
      <c r="G41">
        <v>40</v>
      </c>
    </row>
    <row r="43" spans="2:7" ht="12.75">
      <c r="B43" t="s">
        <v>33</v>
      </c>
      <c r="D43" t="s">
        <v>34</v>
      </c>
      <c r="G43" s="3">
        <f>+G23*(G27/100*(G24/100)*((100+G25)/100)*1000/(24*60*60))</f>
        <v>2.4444444444444446</v>
      </c>
    </row>
    <row r="45" spans="2:7" ht="14.25">
      <c r="B45" t="s">
        <v>24</v>
      </c>
      <c r="D45" t="s">
        <v>35</v>
      </c>
      <c r="G45" s="3">
        <f>+G36*G43*(G30/100)</f>
        <v>1.5986666666666667</v>
      </c>
    </row>
    <row r="47" ht="12.75">
      <c r="B47" t="s">
        <v>36</v>
      </c>
    </row>
    <row r="48" spans="2:7" ht="14.25">
      <c r="B48" t="s">
        <v>39</v>
      </c>
      <c r="D48" t="s">
        <v>40</v>
      </c>
      <c r="G48">
        <v>1.29</v>
      </c>
    </row>
    <row r="50" ht="12.75">
      <c r="B50" t="s">
        <v>41</v>
      </c>
    </row>
    <row r="51" ht="12.75">
      <c r="B51" t="s">
        <v>42</v>
      </c>
    </row>
    <row r="52" spans="2:8" ht="14.25">
      <c r="B52" t="s">
        <v>20</v>
      </c>
      <c r="D52" t="s">
        <v>40</v>
      </c>
      <c r="G52" s="3">
        <f>+G48*0.73</f>
        <v>0.9417</v>
      </c>
      <c r="H52" s="3">
        <f>1.29*0.43</f>
        <v>0.5547</v>
      </c>
    </row>
    <row r="54" ht="12.75">
      <c r="B54" t="s">
        <v>43</v>
      </c>
    </row>
    <row r="55" spans="2:8" ht="12.75">
      <c r="B55" t="s">
        <v>44</v>
      </c>
      <c r="G55" s="5">
        <f>+(G43+G45*G52)/((G43/560)+(G45/G52))</f>
        <v>2.320739910168726</v>
      </c>
      <c r="H55" s="5">
        <f>+(G43+G45*0.55)/((G43/560)+G45/0.55)</f>
        <v>1.1417639521251945</v>
      </c>
    </row>
    <row r="57" spans="2:8" ht="14.25">
      <c r="B57" t="s">
        <v>45</v>
      </c>
      <c r="D57" t="s">
        <v>46</v>
      </c>
      <c r="G57" s="3">
        <f>+G45/0.73</f>
        <v>2.1899543378995436</v>
      </c>
      <c r="H57" s="3">
        <f>1.6/0.43</f>
        <v>3.72093023255814</v>
      </c>
    </row>
    <row r="59" spans="2:8" ht="12.75">
      <c r="B59" t="s">
        <v>47</v>
      </c>
      <c r="D59" t="s">
        <v>48</v>
      </c>
      <c r="E59" s="4" t="s">
        <v>49</v>
      </c>
      <c r="G59">
        <v>16</v>
      </c>
      <c r="H59">
        <v>16</v>
      </c>
    </row>
    <row r="60" ht="12.75">
      <c r="E60" t="s">
        <v>50</v>
      </c>
    </row>
    <row r="61" spans="5:8" ht="12.75">
      <c r="E61" t="s">
        <v>51</v>
      </c>
      <c r="G61">
        <v>30</v>
      </c>
      <c r="H61">
        <v>30</v>
      </c>
    </row>
    <row r="62" spans="5:8" ht="12.75">
      <c r="E62" t="s">
        <v>52</v>
      </c>
      <c r="G62">
        <v>75</v>
      </c>
      <c r="H62">
        <v>75</v>
      </c>
    </row>
    <row r="63" spans="4:8" ht="12.75">
      <c r="D63" t="s">
        <v>21</v>
      </c>
      <c r="E63" t="s">
        <v>53</v>
      </c>
      <c r="G63" s="3">
        <f>+POWER((1.274*G57/G59),0.5)</f>
        <v>0.4175824638981517</v>
      </c>
      <c r="H63" s="3">
        <f>+POWER((1.274*H57/H59),0.5)</f>
        <v>0.5443152301446671</v>
      </c>
    </row>
    <row r="64" spans="4:5" ht="12.75">
      <c r="D64" t="s">
        <v>21</v>
      </c>
      <c r="E64" t="s">
        <v>54</v>
      </c>
    </row>
    <row r="65" spans="4:8" ht="12.75">
      <c r="D65" t="s">
        <v>21</v>
      </c>
      <c r="E65" t="s">
        <v>55</v>
      </c>
      <c r="G65" s="3">
        <f>+POWER((1.274*G57/G61),0.5)</f>
        <v>0.3049591134608058</v>
      </c>
      <c r="H65" s="3">
        <f>+POWER((1.274*H57/H61),0.5)</f>
        <v>0.39751163992513355</v>
      </c>
    </row>
    <row r="66" spans="4:8" ht="12.75">
      <c r="D66" t="s">
        <v>21</v>
      </c>
      <c r="E66" t="s">
        <v>56</v>
      </c>
      <c r="G66" s="2">
        <f>+POWER((G57/G62),0.5)</f>
        <v>0.17087829344885766</v>
      </c>
      <c r="H66" s="2">
        <f>+POWER((H57/H62),0.5)</f>
        <v>0.22273841855588183</v>
      </c>
    </row>
    <row r="67" ht="12.75">
      <c r="L67" t="s">
        <v>62</v>
      </c>
    </row>
    <row r="68" spans="2:10" ht="12.75">
      <c r="B68" t="s">
        <v>57</v>
      </c>
      <c r="F68" t="s">
        <v>58</v>
      </c>
      <c r="G68" t="s">
        <v>59</v>
      </c>
      <c r="H68" t="s">
        <v>60</v>
      </c>
      <c r="I68" t="s">
        <v>47</v>
      </c>
      <c r="J68" t="s">
        <v>61</v>
      </c>
    </row>
    <row r="69" spans="6:9" ht="14.25">
      <c r="F69" t="s">
        <v>21</v>
      </c>
      <c r="G69" t="s">
        <v>21</v>
      </c>
      <c r="H69" t="s">
        <v>40</v>
      </c>
      <c r="I69" t="s">
        <v>48</v>
      </c>
    </row>
    <row r="70" spans="2:12" ht="14.25">
      <c r="B70" s="4" t="s">
        <v>49</v>
      </c>
      <c r="E70" t="s">
        <v>65</v>
      </c>
      <c r="F70">
        <v>15</v>
      </c>
      <c r="G70">
        <v>0.42</v>
      </c>
      <c r="H70">
        <v>0.94</v>
      </c>
      <c r="I70">
        <v>16</v>
      </c>
      <c r="J70">
        <v>0.02</v>
      </c>
      <c r="L70" s="6">
        <f>0.02*F70*H70*(POWER(I70,2))/(19.6*G70)</f>
        <v>8.769679300291543</v>
      </c>
    </row>
    <row r="71" spans="2:12" ht="12.75">
      <c r="B71" t="s">
        <v>63</v>
      </c>
      <c r="E71" t="s">
        <v>66</v>
      </c>
      <c r="F71">
        <v>15</v>
      </c>
      <c r="G71">
        <v>0.54</v>
      </c>
      <c r="H71">
        <v>0.55</v>
      </c>
      <c r="I71">
        <v>16</v>
      </c>
      <c r="J71">
        <v>0.02</v>
      </c>
      <c r="L71" s="6">
        <f>0.02*F71*H71*(POWER(I71,2))/(19.6*G71)</f>
        <v>3.9909297052154193</v>
      </c>
    </row>
    <row r="72" ht="12.75">
      <c r="B72" t="s">
        <v>50</v>
      </c>
    </row>
    <row r="73" ht="12.75">
      <c r="B73" t="s">
        <v>64</v>
      </c>
    </row>
    <row r="74" spans="2:12" ht="14.25">
      <c r="B74" t="s">
        <v>51</v>
      </c>
      <c r="E74" t="s">
        <v>67</v>
      </c>
      <c r="F74">
        <v>20</v>
      </c>
      <c r="G74">
        <v>0.3</v>
      </c>
      <c r="H74">
        <v>2.32</v>
      </c>
      <c r="I74">
        <v>30</v>
      </c>
      <c r="J74">
        <v>0.02</v>
      </c>
      <c r="L74" s="6">
        <f>0.02*F74*H74*(POWER(I74,2))/(19.6*G74)</f>
        <v>142.0408163265306</v>
      </c>
    </row>
    <row r="75" spans="5:12" ht="14.25">
      <c r="E75" t="s">
        <v>68</v>
      </c>
      <c r="F75">
        <v>15</v>
      </c>
      <c r="G75">
        <v>0.4</v>
      </c>
      <c r="H75">
        <v>1.14</v>
      </c>
      <c r="I75">
        <v>30</v>
      </c>
      <c r="J75">
        <v>0.02</v>
      </c>
      <c r="L75" s="6">
        <f>0.02*F75*H75*(POWER(I75,2))/(19.6*G75)</f>
        <v>39.260204081632644</v>
      </c>
    </row>
    <row r="76" ht="12.75">
      <c r="L76" s="6"/>
    </row>
    <row r="77" spans="2:12" ht="12.75">
      <c r="B77">
        <v>7</v>
      </c>
      <c r="G77">
        <v>0.171</v>
      </c>
      <c r="H77">
        <v>2.32</v>
      </c>
      <c r="I77">
        <v>75</v>
      </c>
      <c r="L77" s="6">
        <f>+((POWER(I77,2)/19.62)*H77)</f>
        <v>665.137614678899</v>
      </c>
    </row>
    <row r="78" spans="7:12" ht="12.75">
      <c r="G78">
        <v>0.223</v>
      </c>
      <c r="H78">
        <v>1.14</v>
      </c>
      <c r="I78">
        <v>75</v>
      </c>
      <c r="L78" s="6">
        <f>+((POWER(I78,2)/19.62)*H78)</f>
        <v>326.83486238532106</v>
      </c>
    </row>
    <row r="81" spans="4:8" ht="14.25">
      <c r="D81" s="10" t="s">
        <v>69</v>
      </c>
      <c r="E81" s="10"/>
      <c r="F81" s="10" t="s">
        <v>78</v>
      </c>
      <c r="G81" s="10"/>
      <c r="H81" s="10"/>
    </row>
    <row r="82" spans="6:8" ht="14.25">
      <c r="F82" s="10" t="s">
        <v>79</v>
      </c>
      <c r="G82" s="10"/>
      <c r="H82" s="10"/>
    </row>
    <row r="85" spans="4:11" ht="12.75">
      <c r="D85">
        <v>1</v>
      </c>
      <c r="E85" t="s">
        <v>70</v>
      </c>
      <c r="F85" t="s">
        <v>71</v>
      </c>
      <c r="H85" t="s">
        <v>72</v>
      </c>
      <c r="K85" t="s">
        <v>73</v>
      </c>
    </row>
    <row r="86" ht="14.25">
      <c r="B86" t="s">
        <v>77</v>
      </c>
    </row>
    <row r="87" spans="3:4" ht="12.75">
      <c r="C87" s="7" t="s">
        <v>74</v>
      </c>
      <c r="D87">
        <v>0.42</v>
      </c>
    </row>
    <row r="88" ht="12.75">
      <c r="C88" s="7" t="s">
        <v>75</v>
      </c>
    </row>
    <row r="89" spans="3:4" ht="12.75">
      <c r="C89" t="s">
        <v>76</v>
      </c>
      <c r="D89">
        <v>0.3</v>
      </c>
    </row>
    <row r="90" spans="6:7" ht="12.75">
      <c r="F90" s="8" t="s">
        <v>80</v>
      </c>
      <c r="G90" s="8"/>
    </row>
  </sheetData>
  <sheetProtection/>
  <mergeCells count="9">
    <mergeCell ref="F90:G90"/>
    <mergeCell ref="B3:C3"/>
    <mergeCell ref="D81:E81"/>
    <mergeCell ref="F81:H81"/>
    <mergeCell ref="F82:H82"/>
    <mergeCell ref="D5:K5"/>
    <mergeCell ref="B10:K18"/>
    <mergeCell ref="H28:I28"/>
    <mergeCell ref="H29:I29"/>
  </mergeCells>
  <hyperlinks>
    <hyperlink ref="C87" r:id="rId1" display="dia@1"/>
    <hyperlink ref="C88" r:id="rId2" display="dia@2"/>
  </hyperlinks>
  <printOptions/>
  <pageMargins left="1.5" right="1" top="1.5" bottom="1" header="0.5" footer="0.5"/>
  <pageSetup horizontalDpi="600" verticalDpi="600" orientation="landscape" paperSize="9" r:id="rId4"/>
  <headerFooter alignWithMargins="0">
    <oddHeader>&amp;LDeolalkar  Consultants</oddHeader>
    <oddFooter>&amp;C&amp;P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Deolalkar</dc:creator>
  <cp:keywords/>
  <dc:description/>
  <cp:lastModifiedBy>Deolalkar</cp:lastModifiedBy>
  <cp:lastPrinted>2019-02-24T04:28:26Z</cp:lastPrinted>
  <dcterms:created xsi:type="dcterms:W3CDTF">2010-08-28T03:53:21Z</dcterms:created>
  <dcterms:modified xsi:type="dcterms:W3CDTF">2019-04-15T05:48:24Z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